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365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15" i="1" l="1"/>
  <c r="C14" i="1"/>
  <c r="C9" i="1"/>
  <c r="B15" i="1"/>
  <c r="B14" i="1"/>
  <c r="B10" i="1"/>
  <c r="D10" i="1" s="1"/>
  <c r="B9" i="1"/>
  <c r="B7" i="1"/>
  <c r="D7" i="1" s="1"/>
  <c r="D11" i="1"/>
  <c r="D12" i="1"/>
  <c r="D13" i="1"/>
  <c r="D16" i="1"/>
  <c r="D8" i="1"/>
  <c r="D29" i="1"/>
  <c r="C29" i="1"/>
  <c r="B29" i="1"/>
  <c r="D15" i="1" l="1"/>
  <c r="D14" i="1"/>
  <c r="D9" i="1"/>
  <c r="C17" i="1"/>
  <c r="B17" i="1"/>
  <c r="D17" i="1" l="1"/>
</calcChain>
</file>

<file path=xl/sharedStrings.xml><?xml version="1.0" encoding="utf-8"?>
<sst xmlns="http://schemas.openxmlformats.org/spreadsheetml/2006/main" count="33" uniqueCount="30">
  <si>
    <t>Form D-4</t>
  </si>
  <si>
    <t>(See Rule 6)</t>
  </si>
  <si>
    <t>ASSET REGISTER</t>
  </si>
  <si>
    <t>Cost (Rs in Crore)</t>
  </si>
  <si>
    <t>Physical Assets</t>
  </si>
  <si>
    <t>Land (Area of Land)</t>
  </si>
  <si>
    <t>Buidling</t>
  </si>
  <si>
    <t>Office</t>
  </si>
  <si>
    <t>Residential</t>
  </si>
  <si>
    <t>Roads</t>
  </si>
  <si>
    <t>Bridges</t>
  </si>
  <si>
    <t>Irrigation Projects</t>
  </si>
  <si>
    <t>Machingery &amp; Equipment</t>
  </si>
  <si>
    <t>Office Equipment</t>
  </si>
  <si>
    <t>Vehicles</t>
  </si>
  <si>
    <t>Total</t>
  </si>
  <si>
    <t>Financial Assets</t>
  </si>
  <si>
    <t>Equity Investment</t>
  </si>
  <si>
    <t>Shares</t>
  </si>
  <si>
    <t>Bonus Shares</t>
  </si>
  <si>
    <t>Loans and Advance</t>
  </si>
  <si>
    <t>Loans to State Govts</t>
  </si>
  <si>
    <t>Loans to UT Govts</t>
  </si>
  <si>
    <t>Loans to Foregin Govts</t>
  </si>
  <si>
    <t>Loans to Companies</t>
  </si>
  <si>
    <t>Loans to Others</t>
  </si>
  <si>
    <t>Other Financial Investment</t>
  </si>
  <si>
    <t>Assets at the beginning of reporting year 31.03.2024</t>
  </si>
  <si>
    <t>Assets acquired druing the year reporting year 31.03.2024</t>
  </si>
  <si>
    <t>Cummulative Total of assets at the end of the reporting Year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</si>
</sst>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.0000000_ ;_ * \-#,##0.00000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 indent="2"/>
    </xf>
    <xf numFmtId="0" fontId="0" fillId="0" borderId="1" xfId="0" applyFill="1" applyBorder="1" applyAlignment="1">
      <alignment horizontal="left" indent="2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0" fillId="0" borderId="1" xfId="1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43" fontId="2" fillId="0" borderId="1" xfId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Annual%20accounts%20excel%20format/inStem_Final%20Accounts_2023_24_Working_130824%2018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 &amp; P"/>
      <sheetName val="BS"/>
      <sheetName val="I&amp;E"/>
      <sheetName val="schedules"/>
      <sheetName val="Annual Report Details"/>
      <sheetName val="Schedule-3 2023-24"/>
      <sheetName val="schedule-8"/>
      <sheetName val="consolidation of schedules"/>
      <sheetName val="Sub Schedules"/>
      <sheetName val="inter Recon"/>
      <sheetName val="Income Pivot"/>
      <sheetName val="Exp Pivot"/>
      <sheetName val="CSCR Sch 1-23"/>
      <sheetName val="All Income_CORE"/>
      <sheetName val="CORE_All expenses"/>
      <sheetName val="P&amp;L SUMMARY 2023-24 Working"/>
      <sheetName val="Sundry Debtors &gt;6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>
            <v>1701110</v>
          </cell>
        </row>
        <row r="10">
          <cell r="B10">
            <v>1</v>
          </cell>
        </row>
        <row r="11">
          <cell r="B11">
            <v>2526642</v>
          </cell>
        </row>
        <row r="12">
          <cell r="B12">
            <v>193049174</v>
          </cell>
        </row>
        <row r="13">
          <cell r="B13">
            <v>119625797</v>
          </cell>
          <cell r="C13">
            <v>6631754</v>
          </cell>
        </row>
        <row r="14">
          <cell r="C14">
            <v>6288767</v>
          </cell>
        </row>
        <row r="15">
          <cell r="B15">
            <v>720721355.25</v>
          </cell>
          <cell r="C15">
            <v>36818415</v>
          </cell>
        </row>
        <row r="16">
          <cell r="C16">
            <v>12322223</v>
          </cell>
        </row>
        <row r="17">
          <cell r="B17">
            <v>16847676</v>
          </cell>
          <cell r="C17">
            <v>5631761</v>
          </cell>
        </row>
        <row r="18">
          <cell r="B18">
            <v>8454297</v>
          </cell>
          <cell r="C18">
            <v>9179768</v>
          </cell>
        </row>
        <row r="19">
          <cell r="B19">
            <v>22616498</v>
          </cell>
          <cell r="C19">
            <v>331801</v>
          </cell>
        </row>
        <row r="20">
          <cell r="B20">
            <v>2047525028</v>
          </cell>
        </row>
        <row r="23">
          <cell r="B23">
            <v>315984</v>
          </cell>
        </row>
        <row r="24">
          <cell r="C24">
            <v>7128496</v>
          </cell>
        </row>
        <row r="25">
          <cell r="B25">
            <v>1062837684</v>
          </cell>
          <cell r="C25">
            <v>10152274</v>
          </cell>
        </row>
        <row r="26">
          <cell r="C26">
            <v>11612263</v>
          </cell>
        </row>
        <row r="27">
          <cell r="C27">
            <v>5488799</v>
          </cell>
        </row>
        <row r="28">
          <cell r="B28">
            <v>189791403</v>
          </cell>
        </row>
        <row r="31">
          <cell r="B31">
            <v>24600000</v>
          </cell>
        </row>
        <row r="32">
          <cell r="B32">
            <v>331678879</v>
          </cell>
          <cell r="C32">
            <v>34089301</v>
          </cell>
        </row>
        <row r="33">
          <cell r="B33">
            <v>35746731</v>
          </cell>
          <cell r="C33">
            <v>1385910</v>
          </cell>
        </row>
        <row r="34">
          <cell r="B34">
            <v>7875</v>
          </cell>
        </row>
        <row r="37">
          <cell r="B37">
            <v>684372</v>
          </cell>
        </row>
        <row r="38">
          <cell r="B38">
            <v>848633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D5" sqref="D5"/>
    </sheetView>
  </sheetViews>
  <sheetFormatPr defaultRowHeight="15" x14ac:dyDescent="0.25"/>
  <cols>
    <col min="1" max="1" width="25.5703125" bestFit="1" customWidth="1"/>
    <col min="2" max="2" width="19.140625" customWidth="1"/>
    <col min="3" max="3" width="17.85546875" customWidth="1"/>
    <col min="4" max="4" width="19.85546875" customWidth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</v>
      </c>
      <c r="B2" s="13"/>
      <c r="C2" s="13"/>
      <c r="D2" s="13"/>
    </row>
    <row r="3" spans="1:4" x14ac:dyDescent="0.25">
      <c r="A3" s="13" t="s">
        <v>2</v>
      </c>
      <c r="B3" s="13"/>
      <c r="C3" s="13"/>
      <c r="D3" s="13"/>
    </row>
    <row r="4" spans="1:4" ht="60" x14ac:dyDescent="0.25">
      <c r="A4" s="14"/>
      <c r="B4" s="7" t="s">
        <v>27</v>
      </c>
      <c r="C4" s="7" t="s">
        <v>28</v>
      </c>
      <c r="D4" s="7" t="s">
        <v>29</v>
      </c>
    </row>
    <row r="5" spans="1:4" x14ac:dyDescent="0.25">
      <c r="A5" s="15"/>
      <c r="B5" s="8" t="s">
        <v>3</v>
      </c>
      <c r="C5" s="8" t="s">
        <v>3</v>
      </c>
      <c r="D5" s="8" t="s">
        <v>3</v>
      </c>
    </row>
    <row r="6" spans="1:4" x14ac:dyDescent="0.25">
      <c r="A6" s="5" t="s">
        <v>4</v>
      </c>
      <c r="B6" s="9"/>
      <c r="C6" s="9"/>
      <c r="D6" s="9"/>
    </row>
    <row r="7" spans="1:4" x14ac:dyDescent="0.25">
      <c r="A7" s="1" t="s">
        <v>5</v>
      </c>
      <c r="B7" s="10">
        <f>('[1]schedule-8'!$B$9+'[1]schedule-8'!$B$10)/10000000</f>
        <v>0.17011109999999999</v>
      </c>
      <c r="C7" s="10">
        <v>0</v>
      </c>
      <c r="D7" s="10">
        <f>B7+C7</f>
        <v>0.17011109999999999</v>
      </c>
    </row>
    <row r="8" spans="1:4" x14ac:dyDescent="0.25">
      <c r="A8" s="1" t="s">
        <v>6</v>
      </c>
      <c r="B8" s="10"/>
      <c r="C8" s="10"/>
      <c r="D8" s="10">
        <f>B8+C8</f>
        <v>0</v>
      </c>
    </row>
    <row r="9" spans="1:4" x14ac:dyDescent="0.25">
      <c r="A9" s="3" t="s">
        <v>7</v>
      </c>
      <c r="B9" s="10">
        <f>('[1]schedule-8'!$B$13+'[1]schedule-8'!$B$20+'[1]schedule-8'!$B$11+'[1]schedule-8'!$B$28+'[1]schedule-8'!$B$31)/10000000</f>
        <v>238.40688700000001</v>
      </c>
      <c r="C9" s="10">
        <f>('[1]schedule-8'!$C$13+'[1]schedule-8'!$C$14+'[1]schedule-8'!$C$27)/10000000</f>
        <v>1.840932</v>
      </c>
      <c r="D9" s="10">
        <f t="shared" ref="D9:D16" si="0">B9+C9</f>
        <v>240.24781900000002</v>
      </c>
    </row>
    <row r="10" spans="1:4" x14ac:dyDescent="0.25">
      <c r="A10" s="3" t="s">
        <v>8</v>
      </c>
      <c r="B10" s="10">
        <f>('[1]schedule-8'!$B$12)/10000000</f>
        <v>19.304917400000001</v>
      </c>
      <c r="C10" s="10">
        <v>0</v>
      </c>
      <c r="D10" s="10">
        <f t="shared" si="0"/>
        <v>19.304917400000001</v>
      </c>
    </row>
    <row r="11" spans="1:4" x14ac:dyDescent="0.25">
      <c r="A11" s="1" t="s">
        <v>9</v>
      </c>
      <c r="B11" s="10">
        <v>0</v>
      </c>
      <c r="C11" s="10">
        <v>0</v>
      </c>
      <c r="D11" s="10">
        <f t="shared" si="0"/>
        <v>0</v>
      </c>
    </row>
    <row r="12" spans="1:4" x14ac:dyDescent="0.25">
      <c r="A12" s="1" t="s">
        <v>10</v>
      </c>
      <c r="B12" s="10">
        <v>0</v>
      </c>
      <c r="C12" s="10">
        <v>0</v>
      </c>
      <c r="D12" s="10">
        <f t="shared" si="0"/>
        <v>0</v>
      </c>
    </row>
    <row r="13" spans="1:4" x14ac:dyDescent="0.25">
      <c r="A13" s="1" t="s">
        <v>11</v>
      </c>
      <c r="B13" s="10">
        <v>0</v>
      </c>
      <c r="C13" s="10">
        <v>0</v>
      </c>
      <c r="D13" s="10">
        <f t="shared" si="0"/>
        <v>0</v>
      </c>
    </row>
    <row r="14" spans="1:4" x14ac:dyDescent="0.25">
      <c r="A14" s="1" t="s">
        <v>12</v>
      </c>
      <c r="B14" s="10">
        <f>('[1]schedule-8'!$B$15+'[1]schedule-8'!$B$25+'[1]schedule-8'!$B$32+'[1]schedule-8'!$B$37)/10000000</f>
        <v>211.59222902499999</v>
      </c>
      <c r="C14" s="10">
        <f>('[1]schedule-8'!$C$15+'[1]schedule-8'!$C$16+'[1]schedule-8'!$C$25+'[1]schedule-8'!$C$26+'[1]schedule-8'!$C$32)/10000000</f>
        <v>10.4994476</v>
      </c>
      <c r="D14" s="10">
        <f t="shared" si="0"/>
        <v>222.09167662499999</v>
      </c>
    </row>
    <row r="15" spans="1:4" x14ac:dyDescent="0.25">
      <c r="A15" s="1" t="s">
        <v>13</v>
      </c>
      <c r="B15" s="10">
        <f>('[1]schedule-8'!$B$17+'[1]schedule-8'!$B$18+'[1]schedule-8'!$B$19+'[1]schedule-8'!$B$23+'[1]schedule-8'!$B$33+'[1]schedule-8'!$B$34+'[1]schedule-8'!$B$38)/10000000</f>
        <v>8.4837693999999999</v>
      </c>
      <c r="C15" s="10">
        <f>('[1]schedule-8'!$C$17+'[1]schedule-8'!$C$18+'[1]schedule-8'!$C$19+'[1]schedule-8'!$C$33+'[1]schedule-8'!$C$24)/10000000</f>
        <v>2.3657735999999998</v>
      </c>
      <c r="D15" s="10">
        <f t="shared" si="0"/>
        <v>10.849543000000001</v>
      </c>
    </row>
    <row r="16" spans="1:4" x14ac:dyDescent="0.25">
      <c r="A16" s="1" t="s">
        <v>14</v>
      </c>
      <c r="B16" s="10"/>
      <c r="C16" s="10"/>
      <c r="D16" s="10">
        <f t="shared" si="0"/>
        <v>0</v>
      </c>
    </row>
    <row r="17" spans="1:4" x14ac:dyDescent="0.25">
      <c r="A17" s="6" t="s">
        <v>15</v>
      </c>
      <c r="B17" s="11">
        <f>SUM(B6:B16)</f>
        <v>477.95791392500007</v>
      </c>
      <c r="C17" s="11">
        <f>SUM(C6:C16)</f>
        <v>14.706153199999999</v>
      </c>
      <c r="D17" s="11">
        <f>SUM(D6:D16)</f>
        <v>492.66406712500003</v>
      </c>
    </row>
    <row r="18" spans="1:4" x14ac:dyDescent="0.25">
      <c r="A18" s="6" t="s">
        <v>16</v>
      </c>
      <c r="B18" s="9"/>
      <c r="C18" s="9"/>
      <c r="D18" s="9"/>
    </row>
    <row r="19" spans="1:4" x14ac:dyDescent="0.25">
      <c r="A19" s="2" t="s">
        <v>17</v>
      </c>
      <c r="B19" s="9"/>
      <c r="C19" s="9"/>
      <c r="D19" s="9"/>
    </row>
    <row r="20" spans="1:4" x14ac:dyDescent="0.25">
      <c r="A20" s="4" t="s">
        <v>18</v>
      </c>
      <c r="B20" s="10">
        <f>600/10000000</f>
        <v>6.0000000000000002E-5</v>
      </c>
      <c r="C20" s="9"/>
      <c r="D20" s="9"/>
    </row>
    <row r="21" spans="1:4" x14ac:dyDescent="0.25">
      <c r="A21" s="4" t="s">
        <v>19</v>
      </c>
      <c r="B21" s="9"/>
      <c r="C21" s="9"/>
      <c r="D21" s="9"/>
    </row>
    <row r="22" spans="1:4" x14ac:dyDescent="0.25">
      <c r="A22" s="2" t="s">
        <v>20</v>
      </c>
      <c r="B22" s="9"/>
      <c r="C22" s="9"/>
      <c r="D22" s="9"/>
    </row>
    <row r="23" spans="1:4" x14ac:dyDescent="0.25">
      <c r="A23" s="4" t="s">
        <v>21</v>
      </c>
      <c r="B23" s="9"/>
      <c r="C23" s="9"/>
      <c r="D23" s="9"/>
    </row>
    <row r="24" spans="1:4" x14ac:dyDescent="0.25">
      <c r="A24" s="2" t="s">
        <v>22</v>
      </c>
      <c r="B24" s="9"/>
      <c r="C24" s="9"/>
      <c r="D24" s="9"/>
    </row>
    <row r="25" spans="1:4" x14ac:dyDescent="0.25">
      <c r="A25" s="4" t="s">
        <v>23</v>
      </c>
      <c r="B25" s="9"/>
      <c r="C25" s="9"/>
      <c r="D25" s="9"/>
    </row>
    <row r="26" spans="1:4" x14ac:dyDescent="0.25">
      <c r="A26" s="4" t="s">
        <v>24</v>
      </c>
      <c r="B26" s="9"/>
      <c r="C26" s="9"/>
      <c r="D26" s="9"/>
    </row>
    <row r="27" spans="1:4" x14ac:dyDescent="0.25">
      <c r="A27" s="4" t="s">
        <v>25</v>
      </c>
      <c r="B27" s="9"/>
      <c r="C27" s="9"/>
      <c r="D27" s="9"/>
    </row>
    <row r="28" spans="1:4" x14ac:dyDescent="0.25">
      <c r="A28" s="2" t="s">
        <v>26</v>
      </c>
      <c r="B28" s="9"/>
      <c r="C28" s="9"/>
      <c r="D28" s="9"/>
    </row>
    <row r="29" spans="1:4" x14ac:dyDescent="0.25">
      <c r="A29" s="6" t="s">
        <v>15</v>
      </c>
      <c r="B29" s="11">
        <f>SUM(B18:B28)</f>
        <v>6.0000000000000002E-5</v>
      </c>
      <c r="C29" s="12">
        <f>SUM(C18:C28)</f>
        <v>0</v>
      </c>
      <c r="D29" s="12">
        <f>SUM(D18:D28)</f>
        <v>0</v>
      </c>
    </row>
  </sheetData>
  <mergeCells count="4">
    <mergeCell ref="A1:D1"/>
    <mergeCell ref="A2:D2"/>
    <mergeCell ref="A3:D3"/>
    <mergeCell ref="A4:A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2025-05-02T07:16:30Z</cp:lastPrinted>
  <dcterms:created xsi:type="dcterms:W3CDTF">2025-05-02T06:49:10Z</dcterms:created>
  <dcterms:modified xsi:type="dcterms:W3CDTF">2025-05-06T04:16:16Z</dcterms:modified>
</cp:coreProperties>
</file>